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77CD14BE-07EC-4DC6-B2F6-CFDA0EB8E893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BWA Vorlag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2" i="1" l="1"/>
  <c r="H92" i="1"/>
  <c r="D92" i="1"/>
  <c r="K89" i="1"/>
  <c r="K91" i="1" s="1"/>
  <c r="K94" i="1" s="1"/>
  <c r="G89" i="1"/>
  <c r="C89" i="1"/>
  <c r="C91" i="1" s="1"/>
  <c r="C94" i="1" s="1"/>
  <c r="M88" i="1"/>
  <c r="L88" i="1"/>
  <c r="L91" i="1" s="1"/>
  <c r="L94" i="1" s="1"/>
  <c r="K88" i="1"/>
  <c r="J88" i="1"/>
  <c r="I88" i="1"/>
  <c r="H88" i="1"/>
  <c r="G88" i="1"/>
  <c r="F88" i="1"/>
  <c r="E88" i="1"/>
  <c r="D88" i="1"/>
  <c r="C88" i="1"/>
  <c r="B88" i="1"/>
  <c r="N88" i="1" s="1"/>
  <c r="M84" i="1"/>
  <c r="M92" i="1" s="1"/>
  <c r="L84" i="1"/>
  <c r="K84" i="1"/>
  <c r="K92" i="1" s="1"/>
  <c r="J84" i="1"/>
  <c r="J92" i="1" s="1"/>
  <c r="I84" i="1"/>
  <c r="I92" i="1" s="1"/>
  <c r="H84" i="1"/>
  <c r="G84" i="1"/>
  <c r="G92" i="1" s="1"/>
  <c r="F84" i="1"/>
  <c r="F92" i="1" s="1"/>
  <c r="E84" i="1"/>
  <c r="E92" i="1" s="1"/>
  <c r="D84" i="1"/>
  <c r="C84" i="1"/>
  <c r="C92" i="1" s="1"/>
  <c r="B84" i="1"/>
  <c r="B92" i="1" s="1"/>
  <c r="N83" i="1"/>
  <c r="N82" i="1"/>
  <c r="N81" i="1"/>
  <c r="N80" i="1"/>
  <c r="N79" i="1"/>
  <c r="N78" i="1"/>
  <c r="N77" i="1"/>
  <c r="N76" i="1"/>
  <c r="M72" i="1"/>
  <c r="M90" i="1" s="1"/>
  <c r="L72" i="1"/>
  <c r="L90" i="1" s="1"/>
  <c r="K72" i="1"/>
  <c r="K90" i="1" s="1"/>
  <c r="J72" i="1"/>
  <c r="J90" i="1" s="1"/>
  <c r="I72" i="1"/>
  <c r="I90" i="1" s="1"/>
  <c r="H72" i="1"/>
  <c r="H90" i="1" s="1"/>
  <c r="G72" i="1"/>
  <c r="G90" i="1" s="1"/>
  <c r="F72" i="1"/>
  <c r="F90" i="1" s="1"/>
  <c r="E72" i="1"/>
  <c r="E90" i="1" s="1"/>
  <c r="D72" i="1"/>
  <c r="D90" i="1" s="1"/>
  <c r="C72" i="1"/>
  <c r="C90" i="1" s="1"/>
  <c r="B72" i="1"/>
  <c r="B90" i="1" s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M50" i="1"/>
  <c r="M89" i="1" s="1"/>
  <c r="M91" i="1" s="1"/>
  <c r="M94" i="1" s="1"/>
  <c r="L50" i="1"/>
  <c r="L89" i="1" s="1"/>
  <c r="K50" i="1"/>
  <c r="J50" i="1"/>
  <c r="J89" i="1" s="1"/>
  <c r="J91" i="1" s="1"/>
  <c r="J94" i="1" s="1"/>
  <c r="I50" i="1"/>
  <c r="I89" i="1" s="1"/>
  <c r="I91" i="1" s="1"/>
  <c r="I94" i="1" s="1"/>
  <c r="H50" i="1"/>
  <c r="H89" i="1" s="1"/>
  <c r="G50" i="1"/>
  <c r="F50" i="1"/>
  <c r="F89" i="1" s="1"/>
  <c r="F91" i="1" s="1"/>
  <c r="F94" i="1" s="1"/>
  <c r="E50" i="1"/>
  <c r="E89" i="1" s="1"/>
  <c r="E91" i="1" s="1"/>
  <c r="E94" i="1" s="1"/>
  <c r="D50" i="1"/>
  <c r="D89" i="1" s="1"/>
  <c r="C50" i="1"/>
  <c r="B50" i="1"/>
  <c r="B89" i="1" s="1"/>
  <c r="N49" i="1"/>
  <c r="N48" i="1"/>
  <c r="N47" i="1"/>
  <c r="N46" i="1"/>
  <c r="N45" i="1"/>
  <c r="N41" i="1"/>
  <c r="N40" i="1"/>
  <c r="N39" i="1"/>
  <c r="E38" i="1"/>
  <c r="N33" i="1"/>
  <c r="N32" i="1"/>
  <c r="N31" i="1"/>
  <c r="N30" i="1"/>
  <c r="N29" i="1"/>
  <c r="N28" i="1"/>
  <c r="N27" i="1"/>
  <c r="M26" i="1"/>
  <c r="M34" i="1" s="1"/>
  <c r="M38" i="1" s="1"/>
  <c r="L26" i="1"/>
  <c r="L34" i="1" s="1"/>
  <c r="K26" i="1"/>
  <c r="K34" i="1" s="1"/>
  <c r="J26" i="1"/>
  <c r="J34" i="1" s="1"/>
  <c r="I26" i="1"/>
  <c r="I34" i="1" s="1"/>
  <c r="I38" i="1" s="1"/>
  <c r="H26" i="1"/>
  <c r="H34" i="1" s="1"/>
  <c r="G26" i="1"/>
  <c r="G34" i="1" s="1"/>
  <c r="F26" i="1"/>
  <c r="F34" i="1" s="1"/>
  <c r="E26" i="1"/>
  <c r="E34" i="1" s="1"/>
  <c r="D26" i="1"/>
  <c r="D34" i="1" s="1"/>
  <c r="C26" i="1"/>
  <c r="C34" i="1" s="1"/>
  <c r="B26" i="1"/>
  <c r="B34" i="1" s="1"/>
  <c r="N25" i="1"/>
  <c r="N24" i="1"/>
  <c r="N23" i="1"/>
  <c r="N22" i="1"/>
  <c r="N21" i="1"/>
  <c r="N20" i="1"/>
  <c r="N19" i="1"/>
  <c r="N18" i="1"/>
  <c r="N17" i="1"/>
  <c r="N16" i="1"/>
  <c r="N15" i="1"/>
  <c r="M11" i="1"/>
  <c r="L11" i="1"/>
  <c r="L38" i="1" s="1"/>
  <c r="K11" i="1"/>
  <c r="K38" i="1" s="1"/>
  <c r="J11" i="1"/>
  <c r="I11" i="1"/>
  <c r="H11" i="1"/>
  <c r="H38" i="1" s="1"/>
  <c r="G11" i="1"/>
  <c r="G38" i="1" s="1"/>
  <c r="F11" i="1"/>
  <c r="E11" i="1"/>
  <c r="D11" i="1"/>
  <c r="D38" i="1" s="1"/>
  <c r="C11" i="1"/>
  <c r="C38" i="1" s="1"/>
  <c r="B11" i="1"/>
  <c r="N10" i="1"/>
  <c r="N9" i="1"/>
  <c r="N8" i="1"/>
  <c r="N7" i="1"/>
  <c r="M6" i="1"/>
  <c r="L6" i="1"/>
  <c r="K6" i="1"/>
  <c r="J6" i="1"/>
  <c r="I6" i="1"/>
  <c r="H6" i="1"/>
  <c r="G6" i="1"/>
  <c r="F6" i="1"/>
  <c r="E6" i="1"/>
  <c r="D6" i="1"/>
  <c r="C6" i="1"/>
  <c r="B6" i="1"/>
  <c r="N6" i="1" s="1"/>
  <c r="N5" i="1"/>
  <c r="N4" i="1"/>
  <c r="B38" i="1" l="1"/>
  <c r="N11" i="1"/>
  <c r="N26" i="1"/>
  <c r="N34" i="1" s="1"/>
  <c r="F38" i="1"/>
  <c r="J38" i="1"/>
  <c r="D91" i="1"/>
  <c r="D94" i="1" s="1"/>
  <c r="H91" i="1"/>
  <c r="H94" i="1" s="1"/>
  <c r="N89" i="1"/>
  <c r="B91" i="1"/>
  <c r="N90" i="1"/>
  <c r="N92" i="1"/>
  <c r="G91" i="1"/>
  <c r="G94" i="1" s="1"/>
  <c r="N72" i="1"/>
  <c r="N84" i="1"/>
  <c r="N50" i="1"/>
  <c r="B94" i="1" l="1"/>
  <c r="N94" i="1" s="1"/>
  <c r="N91" i="1"/>
  <c r="N38" i="1"/>
</calcChain>
</file>

<file path=xl/sharedStrings.xml><?xml version="1.0" encoding="utf-8"?>
<sst xmlns="http://schemas.openxmlformats.org/spreadsheetml/2006/main" count="93" uniqueCount="92">
  <si>
    <r>
      <rPr>
        <b/>
        <sz val="12"/>
        <color theme="1"/>
        <rFont val="Roboto"/>
      </rPr>
      <t xml:space="preserve">BWA Vorlage
</t>
    </r>
    <r>
      <rPr>
        <sz val="12"/>
        <color theme="1"/>
        <rFont val="Roboto"/>
      </rPr>
      <t>Letzte Aktualisierung: 22.01.2024</t>
    </r>
  </si>
  <si>
    <t>Bezeichnung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</si>
  <si>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</si>
  <si>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</si>
  <si>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</si>
  <si>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</si>
  <si>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</si>
  <si>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</si>
  <si>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</si>
  <si>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</si>
  <si>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</si>
  <si>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</si>
  <si>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</si>
  <si>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</si>
  <si>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Gesamt</t>
  </si>
  <si>
    <t>01 | BETRIEBSEINNAHMEN</t>
  </si>
  <si>
    <t>Erlöse aus betriebl. Tätigkeit</t>
  </si>
  <si>
    <t>Sonstige Erlöse</t>
  </si>
  <si>
    <t>= Summe der Erlöse</t>
  </si>
  <si>
    <t>Umsatzsteuer</t>
  </si>
  <si>
    <t>USt-Erstattung</t>
  </si>
  <si>
    <t>Erhaltene Anzahlg.</t>
  </si>
  <si>
    <t>- Zugang Forderungen</t>
  </si>
  <si>
    <t>= Betriebseinnahmen</t>
  </si>
  <si>
    <t>02 | BETRIEBSAUSGABEN</t>
  </si>
  <si>
    <t>Mat./Wareneinkauf</t>
  </si>
  <si>
    <t>Fremdleistungen</t>
  </si>
  <si>
    <t>Personalkosten</t>
  </si>
  <si>
    <t>Raumkosten</t>
  </si>
  <si>
    <t>St./Vers./Beitr.</t>
  </si>
  <si>
    <t>Fahrzeugkosten</t>
  </si>
  <si>
    <t>Werbe-/Reisekosten</t>
  </si>
  <si>
    <t>Kosten Warenabgabe</t>
  </si>
  <si>
    <t>Instandh./Werkz.</t>
  </si>
  <si>
    <t>Abschreibungen</t>
  </si>
  <si>
    <t>Verschiedene Kost.</t>
  </si>
  <si>
    <t>= Summe der Kosten</t>
  </si>
  <si>
    <t>Geleistete Anzahl.</t>
  </si>
  <si>
    <t>Buchw. Anlagenabg.</t>
  </si>
  <si>
    <t>Sonst. Aufwendung.</t>
  </si>
  <si>
    <t>Vorsteuer</t>
  </si>
  <si>
    <t>USt-Zahlung</t>
  </si>
  <si>
    <t>- Verr. kalk. Kosten</t>
  </si>
  <si>
    <t>- Zugang Verbindl.</t>
  </si>
  <si>
    <t>Betriebsausgaben</t>
  </si>
  <si>
    <t>03 | VORLÄUFIGES ERGEBNIS</t>
  </si>
  <si>
    <t>Einn.-Ausgaben-BWA</t>
  </si>
  <si>
    <t>Weitere Konten</t>
  </si>
  <si>
    <t>Liquiditätsbeiträge</t>
  </si>
  <si>
    <t>Vorl. Ergebnis</t>
  </si>
  <si>
    <t>04 | FINANZ- UND ANLAGEBEWEGUNGEN</t>
  </si>
  <si>
    <t>+ Abschreibungen (nicht kalkulat.)</t>
  </si>
  <si>
    <t>+ Aufnahme Darlehen</t>
  </si>
  <si>
    <t>- Tilgung Darlehen</t>
  </si>
  <si>
    <t>- Anlagenzugänge</t>
  </si>
  <si>
    <t>+ Anlagenabgänge</t>
  </si>
  <si>
    <t>= Finanz- und Anlagenbewegungen</t>
  </si>
  <si>
    <t>05 | SONSTIGE POSTEN</t>
  </si>
  <si>
    <t>1308 Ford.g. GmbH-Ge.b.1J</t>
  </si>
  <si>
    <t>1350 Kautionen</t>
  </si>
  <si>
    <t>1351 Kautionen   RLZ b.1J</t>
  </si>
  <si>
    <t>1361 Darlehen    RLZ b.1J</t>
  </si>
  <si>
    <t>1365 Darlehen J. Dill</t>
  </si>
  <si>
    <t>1435 Ford.a.GewSt.Überz.</t>
  </si>
  <si>
    <t>1450 Körp.steuerrückford.</t>
  </si>
  <si>
    <t>1900 Akt.Rechnungsabgren.</t>
  </si>
  <si>
    <t>3035 GewSt-RS §4/5b EStG</t>
  </si>
  <si>
    <t>3040 Kö-St.-Rückstellung</t>
  </si>
  <si>
    <t>3070 Sonst.Rückstellungen</t>
  </si>
  <si>
    <t>3550 Erhaltene Kautionen</t>
  </si>
  <si>
    <t>3605 Kreditkarte Moss</t>
  </si>
  <si>
    <t>3610 Kreditkartenabrechn.</t>
  </si>
  <si>
    <t>3630 Sons.Verr.kto.</t>
  </si>
  <si>
    <t>3632 Paypal Verrechnung</t>
  </si>
  <si>
    <t>3633 Moss Kreditkarte</t>
  </si>
  <si>
    <t>=+/-Sonstige Posten</t>
  </si>
  <si>
    <t>06 | LIQUIDITÄTSBEITRAG PRIVAT</t>
  </si>
  <si>
    <t>Privateinlagen</t>
  </si>
  <si>
    <t>+ Grundstücksertrag</t>
  </si>
  <si>
    <t>- Grundstücksaufwand</t>
  </si>
  <si>
    <t>- Privatentnahmen</t>
  </si>
  <si>
    <t>- Unentg. Wertabgaben</t>
  </si>
  <si>
    <t>- Privatsteuern</t>
  </si>
  <si>
    <t>- Sonderausg./Spenden</t>
  </si>
  <si>
    <t>- Außergew.Belastung</t>
  </si>
  <si>
    <t>= Liquiditätsbeitrag Privat</t>
  </si>
  <si>
    <t>06 | LIQUIDITÄTS-ÜBER-/-UNTERDECKUNG</t>
  </si>
  <si>
    <t>= Vorläufiges Ergebnis</t>
  </si>
  <si>
    <t>= Finanz- und Anlagenbewebungen</t>
  </si>
  <si>
    <t>= Sonstige Posten</t>
  </si>
  <si>
    <t>= Liquiditätsbeitrag Betrieb</t>
  </si>
  <si>
    <t>= Liquiditäts-über-/-unterdeckung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</si>
</sst>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b/>
      <sz val="10"/>
      <color theme="1"/>
      <name val="Roboto"/>
      <scheme val="minor"/>
    </font>
    <font>
      <b/>
      <sz val="10"/>
      <color rgb="FF434343"/>
      <name val="Roboto"/>
      <scheme val="minor"/>
    </font>
    <font>
      <sz val="10"/>
      <color theme="1"/>
      <name val="Roboto"/>
    </font>
    <font>
      <sz val="10"/>
      <color rgb="FF434343"/>
      <name val="Roboto"/>
    </font>
    <font>
      <b/>
      <sz val="10"/>
      <color theme="1"/>
      <name val="Roboto"/>
    </font>
    <font>
      <b/>
      <sz val="10"/>
      <color rgb="FF434343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5" borderId="5" xfId="0" applyFont="1" applyFill="1" applyBorder="1" applyAlignment="1">
      <alignment vertical="center" wrapText="1"/>
    </xf>
    <xf numFmtId="3" fontId="1" fillId="5" borderId="5" xfId="0" applyNumberFormat="1" applyFont="1" applyFill="1" applyBorder="1" applyAlignment="1">
      <alignment horizontal="right" vertical="center" wrapText="1"/>
    </xf>
    <xf numFmtId="3" fontId="1" fillId="5" borderId="6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vertical="center" wrapText="1"/>
    </xf>
    <xf numFmtId="3" fontId="1" fillId="2" borderId="7" xfId="0" applyNumberFormat="1" applyFont="1" applyFill="1" applyBorder="1" applyAlignment="1">
      <alignment horizontal="right" vertical="center" wrapText="1"/>
    </xf>
    <xf numFmtId="3" fontId="6" fillId="2" borderId="8" xfId="0" applyNumberFormat="1" applyFont="1" applyFill="1" applyBorder="1" applyAlignment="1">
      <alignment horizontal="right" vertical="center" wrapText="1"/>
    </xf>
    <xf numFmtId="0" fontId="7" fillId="5" borderId="5" xfId="0" quotePrefix="1" applyFont="1" applyFill="1" applyBorder="1" applyAlignment="1">
      <alignment vertical="center" wrapText="1"/>
    </xf>
    <xf numFmtId="3" fontId="7" fillId="5" borderId="7" xfId="0" applyNumberFormat="1" applyFont="1" applyFill="1" applyBorder="1" applyAlignment="1">
      <alignment horizontal="right" vertical="center" wrapText="1"/>
    </xf>
    <xf numFmtId="3" fontId="7" fillId="5" borderId="6" xfId="0" applyNumberFormat="1" applyFont="1" applyFill="1" applyBorder="1" applyAlignment="1">
      <alignment horizontal="right" vertical="center" wrapText="1"/>
    </xf>
    <xf numFmtId="3" fontId="1" fillId="2" borderId="7" xfId="0" applyNumberFormat="1" applyFont="1" applyFill="1" applyBorder="1" applyAlignment="1">
      <alignment horizontal="right" vertical="center"/>
    </xf>
    <xf numFmtId="3" fontId="1" fillId="5" borderId="7" xfId="0" applyNumberFormat="1" applyFont="1" applyFill="1" applyBorder="1" applyAlignment="1">
      <alignment horizontal="right" vertical="center" wrapText="1"/>
    </xf>
    <xf numFmtId="3" fontId="6" fillId="5" borderId="8" xfId="0" applyNumberFormat="1" applyFont="1" applyFill="1" applyBorder="1" applyAlignment="1">
      <alignment horizontal="right" vertical="center" wrapText="1"/>
    </xf>
    <xf numFmtId="0" fontId="8" fillId="2" borderId="5" xfId="0" quotePrefix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right" vertical="center" wrapText="1"/>
    </xf>
    <xf numFmtId="3" fontId="8" fillId="2" borderId="8" xfId="0" applyNumberFormat="1" applyFont="1" applyFill="1" applyBorder="1" applyAlignment="1">
      <alignment horizontal="right" vertical="center" wrapText="1"/>
    </xf>
    <xf numFmtId="0" fontId="1" fillId="5" borderId="5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3" fontId="9" fillId="2" borderId="5" xfId="0" applyNumberFormat="1" applyFont="1" applyFill="1" applyBorder="1" applyAlignment="1">
      <alignment horizontal="right" vertical="center" wrapText="1"/>
    </xf>
    <xf numFmtId="3" fontId="9" fillId="2" borderId="6" xfId="0" applyNumberFormat="1" applyFont="1" applyFill="1" applyBorder="1" applyAlignment="1">
      <alignment horizontal="right" vertical="center" wrapText="1"/>
    </xf>
    <xf numFmtId="3" fontId="9" fillId="5" borderId="7" xfId="0" applyNumberFormat="1" applyFont="1" applyFill="1" applyBorder="1" applyAlignment="1">
      <alignment horizontal="right" vertical="center" wrapText="1"/>
    </xf>
    <xf numFmtId="3" fontId="10" fillId="5" borderId="8" xfId="0" applyNumberFormat="1" applyFont="1" applyFill="1" applyBorder="1" applyAlignment="1">
      <alignment horizontal="right" vertical="center" wrapText="1"/>
    </xf>
    <xf numFmtId="3" fontId="9" fillId="2" borderId="7" xfId="0" applyNumberFormat="1" applyFont="1" applyFill="1" applyBorder="1" applyAlignment="1">
      <alignment horizontal="right" vertical="center" wrapText="1"/>
    </xf>
    <xf numFmtId="3" fontId="9" fillId="5" borderId="7" xfId="0" applyNumberFormat="1" applyFont="1" applyFill="1" applyBorder="1" applyAlignment="1">
      <alignment horizontal="right" vertical="center"/>
    </xf>
    <xf numFmtId="3" fontId="10" fillId="2" borderId="8" xfId="0" applyNumberFormat="1" applyFont="1" applyFill="1" applyBorder="1" applyAlignment="1">
      <alignment horizontal="right" vertical="center" wrapText="1"/>
    </xf>
    <xf numFmtId="0" fontId="8" fillId="5" borderId="5" xfId="0" quotePrefix="1" applyFont="1" applyFill="1" applyBorder="1" applyAlignment="1">
      <alignment vertical="center" wrapText="1"/>
    </xf>
    <xf numFmtId="3" fontId="11" fillId="5" borderId="7" xfId="0" applyNumberFormat="1" applyFont="1" applyFill="1" applyBorder="1" applyAlignment="1">
      <alignment horizontal="right" vertical="center" wrapText="1"/>
    </xf>
    <xf numFmtId="3" fontId="12" fillId="5" borderId="8" xfId="0" applyNumberFormat="1" applyFont="1" applyFill="1" applyBorder="1" applyAlignment="1">
      <alignment horizontal="right" vertical="center" wrapText="1"/>
    </xf>
    <xf numFmtId="0" fontId="8" fillId="5" borderId="5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horizontal="right" vertical="center" wrapText="1"/>
    </xf>
    <xf numFmtId="0" fontId="9" fillId="5" borderId="7" xfId="0" applyFont="1" applyFill="1" applyBorder="1" applyAlignment="1">
      <alignment horizontal="right" vertical="center" wrapText="1"/>
    </xf>
    <xf numFmtId="0" fontId="10" fillId="5" borderId="8" xfId="0" applyFont="1" applyFill="1" applyBorder="1" applyAlignment="1">
      <alignment horizontal="right" vertical="center" wrapText="1"/>
    </xf>
    <xf numFmtId="3" fontId="9" fillId="5" borderId="5" xfId="0" applyNumberFormat="1" applyFont="1" applyFill="1" applyBorder="1" applyAlignment="1">
      <alignment horizontal="right" vertical="center" wrapText="1"/>
    </xf>
    <xf numFmtId="3" fontId="9" fillId="5" borderId="6" xfId="0" applyNumberFormat="1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vertical="center" wrapText="1"/>
    </xf>
    <xf numFmtId="3" fontId="11" fillId="2" borderId="7" xfId="0" applyNumberFormat="1" applyFont="1" applyFill="1" applyBorder="1" applyAlignment="1">
      <alignment horizontal="right" vertical="center"/>
    </xf>
    <xf numFmtId="3" fontId="12" fillId="2" borderId="8" xfId="0" applyNumberFormat="1" applyFont="1" applyFill="1" applyBorder="1" applyAlignment="1">
      <alignment horizontal="right" vertical="center" wrapText="1"/>
    </xf>
    <xf numFmtId="3" fontId="9" fillId="2" borderId="8" xfId="0" applyNumberFormat="1" applyFont="1" applyFill="1" applyBorder="1" applyAlignment="1">
      <alignment horizontal="right" vertical="center" wrapText="1"/>
    </xf>
    <xf numFmtId="0" fontId="6" fillId="2" borderId="5" xfId="0" quotePrefix="1" applyFont="1" applyFill="1" applyBorder="1" applyAlignment="1">
      <alignment vertical="center" wrapText="1"/>
    </xf>
    <xf numFmtId="3" fontId="6" fillId="2" borderId="5" xfId="0" applyNumberFormat="1" applyFont="1" applyFill="1" applyBorder="1" applyAlignment="1">
      <alignment vertical="center" wrapText="1"/>
    </xf>
    <xf numFmtId="0" fontId="6" fillId="5" borderId="5" xfId="0" quotePrefix="1" applyFont="1" applyFill="1" applyBorder="1" applyAlignment="1">
      <alignment vertical="center" wrapText="1"/>
    </xf>
    <xf numFmtId="3" fontId="6" fillId="5" borderId="5" xfId="0" applyNumberFormat="1" applyFont="1" applyFill="1" applyBorder="1" applyAlignment="1">
      <alignment vertical="center" wrapText="1"/>
    </xf>
    <xf numFmtId="3" fontId="11" fillId="2" borderId="7" xfId="0" applyNumberFormat="1" applyFont="1" applyFill="1" applyBorder="1" applyAlignment="1">
      <alignment horizontal="right" vertical="center" wrapText="1"/>
    </xf>
    <xf numFmtId="3" fontId="9" fillId="2" borderId="7" xfId="0" applyNumberFormat="1" applyFont="1" applyFill="1" applyBorder="1" applyAlignment="1">
      <alignment horizontal="right" vertical="center"/>
    </xf>
    <xf numFmtId="3" fontId="8" fillId="2" borderId="5" xfId="0" applyNumberFormat="1" applyFont="1" applyFill="1" applyBorder="1" applyAlignment="1">
      <alignment vertical="center" wrapText="1"/>
    </xf>
    <xf numFmtId="3" fontId="8" fillId="5" borderId="5" xfId="0" applyNumberFormat="1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96"/>
  <sheetViews>
    <sheetView tabSelected="1" workbookViewId="0">
      <pane ySplit="2" topLeftCell="A3" activePane="bottomLeft" state="frozen"/>
      <selection pane="bottomLeft" activeCell="B4" sqref="B4"/>
    </sheetView>
  </sheetViews>
  <sheetFormatPr baseColWidth="10" defaultColWidth="12.5703125" defaultRowHeight="15.75" customHeight="1" outlineLevelRow="1" x14ac:dyDescent="0.2"/>
  <cols>
    <col min="1" max="1" width="27.5703125" customWidth="1"/>
    <col min="2" max="14" width="12.5703125" customWidth="1"/>
  </cols>
  <sheetData>
    <row r="1" spans="1:14" ht="75" customHeight="1" x14ac:dyDescent="0.2">
      <c r="A1" s="1"/>
      <c r="B1" s="2"/>
      <c r="C1" s="2"/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 ht="37.5" customHeight="1" x14ac:dyDescent="0.2">
      <c r="A3" s="53" t="s">
        <v>15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5"/>
    </row>
    <row r="4" spans="1:14" ht="26.25" customHeight="1" outlineLevel="1" x14ac:dyDescent="0.2">
      <c r="A4" s="5" t="s">
        <v>16</v>
      </c>
      <c r="B4" s="6">
        <v>523575</v>
      </c>
      <c r="C4" s="7">
        <v>448222</v>
      </c>
      <c r="D4" s="7">
        <v>635643</v>
      </c>
      <c r="E4" s="7">
        <v>385673</v>
      </c>
      <c r="F4" s="7">
        <v>413250</v>
      </c>
      <c r="G4" s="7">
        <v>425584</v>
      </c>
      <c r="H4" s="7">
        <v>465451</v>
      </c>
      <c r="I4" s="7">
        <v>473065</v>
      </c>
      <c r="J4" s="7">
        <v>517477</v>
      </c>
      <c r="K4" s="7">
        <v>575735</v>
      </c>
      <c r="L4" s="7">
        <v>630161</v>
      </c>
      <c r="M4" s="7">
        <v>474523</v>
      </c>
      <c r="N4" s="7">
        <f t="shared" ref="N4:N11" si="0">SUM(B4:M4)</f>
        <v>5968359</v>
      </c>
    </row>
    <row r="5" spans="1:14" ht="26.25" customHeight="1" outlineLevel="1" x14ac:dyDescent="0.2">
      <c r="A5" s="8" t="s">
        <v>17</v>
      </c>
      <c r="B5" s="9">
        <v>1889</v>
      </c>
      <c r="C5" s="10">
        <v>1734</v>
      </c>
      <c r="D5" s="10">
        <v>2614</v>
      </c>
      <c r="E5" s="10">
        <v>615</v>
      </c>
      <c r="F5" s="10">
        <v>2347</v>
      </c>
      <c r="G5" s="10">
        <v>2932</v>
      </c>
      <c r="H5" s="10">
        <v>2682</v>
      </c>
      <c r="I5" s="10">
        <v>4186</v>
      </c>
      <c r="J5" s="10">
        <v>3600</v>
      </c>
      <c r="K5" s="10">
        <v>4948</v>
      </c>
      <c r="L5" s="10">
        <v>12516</v>
      </c>
      <c r="M5" s="10">
        <v>8095</v>
      </c>
      <c r="N5" s="10">
        <f t="shared" si="0"/>
        <v>48158</v>
      </c>
    </row>
    <row r="6" spans="1:14" ht="26.25" customHeight="1" outlineLevel="1" x14ac:dyDescent="0.2">
      <c r="A6" s="11" t="s">
        <v>18</v>
      </c>
      <c r="B6" s="12">
        <f t="shared" ref="B6:M6" si="1">B4+B5</f>
        <v>525464</v>
      </c>
      <c r="C6" s="12">
        <f t="shared" si="1"/>
        <v>449956</v>
      </c>
      <c r="D6" s="12">
        <f t="shared" si="1"/>
        <v>638257</v>
      </c>
      <c r="E6" s="12">
        <f t="shared" si="1"/>
        <v>386288</v>
      </c>
      <c r="F6" s="12">
        <f t="shared" si="1"/>
        <v>415597</v>
      </c>
      <c r="G6" s="12">
        <f t="shared" si="1"/>
        <v>428516</v>
      </c>
      <c r="H6" s="12">
        <f t="shared" si="1"/>
        <v>468133</v>
      </c>
      <c r="I6" s="12">
        <f t="shared" si="1"/>
        <v>477251</v>
      </c>
      <c r="J6" s="12">
        <f t="shared" si="1"/>
        <v>521077</v>
      </c>
      <c r="K6" s="12">
        <f t="shared" si="1"/>
        <v>580683</v>
      </c>
      <c r="L6" s="12">
        <f t="shared" si="1"/>
        <v>642677</v>
      </c>
      <c r="M6" s="12">
        <f t="shared" si="1"/>
        <v>482618</v>
      </c>
      <c r="N6" s="13">
        <f t="shared" si="0"/>
        <v>6016517</v>
      </c>
    </row>
    <row r="7" spans="1:14" ht="26.25" customHeight="1" outlineLevel="1" x14ac:dyDescent="0.2">
      <c r="A7" s="8" t="s">
        <v>19</v>
      </c>
      <c r="B7" s="14">
        <v>60761</v>
      </c>
      <c r="C7" s="10">
        <v>53278</v>
      </c>
      <c r="D7" s="10">
        <v>75370</v>
      </c>
      <c r="E7" s="10">
        <v>41533</v>
      </c>
      <c r="F7" s="10">
        <v>47648</v>
      </c>
      <c r="G7" s="10">
        <v>47799</v>
      </c>
      <c r="H7" s="10">
        <v>49213</v>
      </c>
      <c r="I7" s="10">
        <v>50498</v>
      </c>
      <c r="J7" s="10">
        <v>59305</v>
      </c>
      <c r="K7" s="10">
        <v>69559</v>
      </c>
      <c r="L7" s="10">
        <v>69456</v>
      </c>
      <c r="M7" s="10">
        <v>49533</v>
      </c>
      <c r="N7" s="10">
        <f t="shared" si="0"/>
        <v>673953</v>
      </c>
    </row>
    <row r="8" spans="1:14" ht="26.25" customHeight="1" outlineLevel="1" x14ac:dyDescent="0.2">
      <c r="A8" s="5" t="s">
        <v>20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7">
        <f t="shared" si="0"/>
        <v>0</v>
      </c>
    </row>
    <row r="9" spans="1:14" ht="26.25" customHeight="1" outlineLevel="1" x14ac:dyDescent="0.2">
      <c r="A9" s="8" t="s">
        <v>21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f t="shared" si="0"/>
        <v>0</v>
      </c>
    </row>
    <row r="10" spans="1:14" ht="26.25" customHeight="1" outlineLevel="1" x14ac:dyDescent="0.2">
      <c r="A10" s="5" t="s">
        <v>22</v>
      </c>
      <c r="B10" s="15">
        <v>54810</v>
      </c>
      <c r="C10" s="16">
        <v>-33582</v>
      </c>
      <c r="D10" s="16">
        <v>77541</v>
      </c>
      <c r="E10" s="16">
        <v>15664</v>
      </c>
      <c r="F10" s="16">
        <v>-30277</v>
      </c>
      <c r="G10" s="16">
        <v>453</v>
      </c>
      <c r="H10" s="16">
        <v>34841</v>
      </c>
      <c r="I10" s="16">
        <v>8657</v>
      </c>
      <c r="J10" s="16">
        <v>60520</v>
      </c>
      <c r="K10" s="16">
        <v>54436</v>
      </c>
      <c r="L10" s="16">
        <v>91512</v>
      </c>
      <c r="M10" s="16">
        <v>-10827</v>
      </c>
      <c r="N10" s="7">
        <f t="shared" si="0"/>
        <v>323748</v>
      </c>
    </row>
    <row r="11" spans="1:14" ht="26.25" customHeight="1" outlineLevel="1" x14ac:dyDescent="0.2">
      <c r="A11" s="17" t="s">
        <v>23</v>
      </c>
      <c r="B11" s="18">
        <f t="shared" ref="B11:M11" si="2">B4+B5+B7-B8+B9-B10</f>
        <v>531415</v>
      </c>
      <c r="C11" s="18">
        <f t="shared" si="2"/>
        <v>536816</v>
      </c>
      <c r="D11" s="18">
        <f t="shared" si="2"/>
        <v>636086</v>
      </c>
      <c r="E11" s="18">
        <f t="shared" si="2"/>
        <v>412157</v>
      </c>
      <c r="F11" s="18">
        <f t="shared" si="2"/>
        <v>493522</v>
      </c>
      <c r="G11" s="18">
        <f t="shared" si="2"/>
        <v>475862</v>
      </c>
      <c r="H11" s="18">
        <f t="shared" si="2"/>
        <v>482505</v>
      </c>
      <c r="I11" s="18">
        <f t="shared" si="2"/>
        <v>519092</v>
      </c>
      <c r="J11" s="18">
        <f t="shared" si="2"/>
        <v>519862</v>
      </c>
      <c r="K11" s="18">
        <f t="shared" si="2"/>
        <v>595806</v>
      </c>
      <c r="L11" s="18">
        <f t="shared" si="2"/>
        <v>620621</v>
      </c>
      <c r="M11" s="18">
        <f t="shared" si="2"/>
        <v>542978</v>
      </c>
      <c r="N11" s="19">
        <f t="shared" si="0"/>
        <v>6366722</v>
      </c>
    </row>
    <row r="12" spans="1:14" ht="26.25" customHeight="1" outlineLevel="1" x14ac:dyDescent="0.2">
      <c r="A12" s="5"/>
      <c r="B12" s="20"/>
      <c r="C12" s="5"/>
      <c r="D12" s="5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26.25" customHeight="1" outlineLevel="1" x14ac:dyDescent="0.2">
      <c r="A13" s="8"/>
      <c r="B13" s="22"/>
      <c r="C13" s="8"/>
      <c r="D13" s="8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 ht="37.5" customHeight="1" x14ac:dyDescent="0.2">
      <c r="A14" s="53" t="s">
        <v>24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5"/>
    </row>
    <row r="15" spans="1:14" ht="26.25" customHeight="1" outlineLevel="1" x14ac:dyDescent="0.2">
      <c r="A15" s="8" t="s">
        <v>25</v>
      </c>
      <c r="B15" s="24">
        <v>133625</v>
      </c>
      <c r="C15" s="25">
        <v>143083</v>
      </c>
      <c r="D15" s="25">
        <v>184520</v>
      </c>
      <c r="E15" s="25">
        <v>137220</v>
      </c>
      <c r="F15" s="25">
        <v>103886</v>
      </c>
      <c r="G15" s="25">
        <v>128856</v>
      </c>
      <c r="H15" s="25">
        <v>114543</v>
      </c>
      <c r="I15" s="25">
        <v>126888</v>
      </c>
      <c r="J15" s="25">
        <v>162650</v>
      </c>
      <c r="K15" s="25">
        <v>4647</v>
      </c>
      <c r="L15" s="25">
        <v>172422</v>
      </c>
      <c r="M15" s="25">
        <v>112895</v>
      </c>
      <c r="N15" s="25">
        <f t="shared" ref="N15:N33" si="3">SUM(B15:M15)</f>
        <v>1525235</v>
      </c>
    </row>
    <row r="16" spans="1:14" ht="26.25" customHeight="1" outlineLevel="1" x14ac:dyDescent="0.2">
      <c r="A16" s="5" t="s">
        <v>26</v>
      </c>
      <c r="B16" s="26">
        <v>6330</v>
      </c>
      <c r="C16" s="27">
        <v>10219</v>
      </c>
      <c r="D16" s="27">
        <v>6320</v>
      </c>
      <c r="E16" s="27">
        <v>7457</v>
      </c>
      <c r="F16" s="27">
        <v>1563</v>
      </c>
      <c r="G16" s="27">
        <v>2535</v>
      </c>
      <c r="H16" s="27">
        <v>4217</v>
      </c>
      <c r="I16" s="27">
        <v>2226</v>
      </c>
      <c r="J16" s="27">
        <v>1829</v>
      </c>
      <c r="K16" s="27">
        <v>2185</v>
      </c>
      <c r="L16" s="27">
        <v>3757</v>
      </c>
      <c r="M16" s="27">
        <v>1464</v>
      </c>
      <c r="N16" s="27">
        <f t="shared" si="3"/>
        <v>50102</v>
      </c>
    </row>
    <row r="17" spans="1:14" ht="26.25" customHeight="1" outlineLevel="1" x14ac:dyDescent="0.2">
      <c r="A17" s="22" t="s">
        <v>27</v>
      </c>
      <c r="B17" s="28">
        <v>111396</v>
      </c>
      <c r="C17" s="28">
        <v>112553</v>
      </c>
      <c r="D17" s="28">
        <v>124430</v>
      </c>
      <c r="E17" s="28">
        <v>131092</v>
      </c>
      <c r="F17" s="28">
        <v>125282</v>
      </c>
      <c r="G17" s="28">
        <v>122002</v>
      </c>
      <c r="H17" s="28">
        <v>120215</v>
      </c>
      <c r="I17" s="28">
        <v>118096</v>
      </c>
      <c r="J17" s="28">
        <v>119618</v>
      </c>
      <c r="K17" s="28">
        <v>119325</v>
      </c>
      <c r="L17" s="28">
        <v>133346</v>
      </c>
      <c r="M17" s="28">
        <v>127662</v>
      </c>
      <c r="N17" s="25">
        <f t="shared" si="3"/>
        <v>1465017</v>
      </c>
    </row>
    <row r="18" spans="1:14" ht="26.25" customHeight="1" outlineLevel="1" x14ac:dyDescent="0.2">
      <c r="A18" s="5" t="s">
        <v>28</v>
      </c>
      <c r="B18" s="29">
        <v>7512</v>
      </c>
      <c r="C18" s="27">
        <v>7809</v>
      </c>
      <c r="D18" s="27">
        <v>10154</v>
      </c>
      <c r="E18" s="27">
        <v>7413</v>
      </c>
      <c r="F18" s="27">
        <v>8217</v>
      </c>
      <c r="G18" s="27">
        <v>7483</v>
      </c>
      <c r="H18" s="27">
        <v>7726</v>
      </c>
      <c r="I18" s="27">
        <v>7389</v>
      </c>
      <c r="J18" s="27">
        <v>7458</v>
      </c>
      <c r="K18" s="27">
        <v>13066</v>
      </c>
      <c r="L18" s="27">
        <v>8506</v>
      </c>
      <c r="M18" s="27">
        <v>7786</v>
      </c>
      <c r="N18" s="27">
        <f t="shared" si="3"/>
        <v>100519</v>
      </c>
    </row>
    <row r="19" spans="1:14" ht="26.25" customHeight="1" outlineLevel="1" x14ac:dyDescent="0.2">
      <c r="A19" s="8" t="s">
        <v>29</v>
      </c>
      <c r="B19" s="28">
        <v>849</v>
      </c>
      <c r="C19" s="30">
        <v>210</v>
      </c>
      <c r="D19" s="30">
        <v>1766</v>
      </c>
      <c r="E19" s="30">
        <v>2744</v>
      </c>
      <c r="F19" s="30">
        <v>360</v>
      </c>
      <c r="G19" s="30">
        <v>714</v>
      </c>
      <c r="H19" s="30">
        <v>1334</v>
      </c>
      <c r="I19" s="30">
        <v>1717</v>
      </c>
      <c r="J19" s="30">
        <v>355</v>
      </c>
      <c r="K19" s="30">
        <v>1022</v>
      </c>
      <c r="L19" s="30">
        <v>19986</v>
      </c>
      <c r="M19" s="30">
        <v>1917</v>
      </c>
      <c r="N19" s="25">
        <f t="shared" si="3"/>
        <v>32974</v>
      </c>
    </row>
    <row r="20" spans="1:14" ht="26.25" customHeight="1" outlineLevel="1" x14ac:dyDescent="0.2">
      <c r="A20" s="5" t="s">
        <v>30</v>
      </c>
      <c r="B20" s="26">
        <v>519</v>
      </c>
      <c r="C20" s="27">
        <v>2514</v>
      </c>
      <c r="D20" s="27">
        <v>2461</v>
      </c>
      <c r="E20" s="27">
        <v>991</v>
      </c>
      <c r="F20" s="27">
        <v>821</v>
      </c>
      <c r="G20" s="27">
        <v>1082</v>
      </c>
      <c r="H20" s="27">
        <v>813</v>
      </c>
      <c r="I20" s="27">
        <v>504</v>
      </c>
      <c r="J20" s="27">
        <v>1166</v>
      </c>
      <c r="K20" s="27">
        <v>434</v>
      </c>
      <c r="L20" s="27">
        <v>889</v>
      </c>
      <c r="M20" s="27">
        <v>1259</v>
      </c>
      <c r="N20" s="27">
        <f t="shared" si="3"/>
        <v>13453</v>
      </c>
    </row>
    <row r="21" spans="1:14" ht="26.25" customHeight="1" outlineLevel="1" x14ac:dyDescent="0.2">
      <c r="A21" s="8" t="s">
        <v>31</v>
      </c>
      <c r="B21" s="28">
        <v>108426</v>
      </c>
      <c r="C21" s="30">
        <v>100002</v>
      </c>
      <c r="D21" s="30">
        <v>135351</v>
      </c>
      <c r="E21" s="30">
        <v>67261</v>
      </c>
      <c r="F21" s="30">
        <v>59688</v>
      </c>
      <c r="G21" s="30">
        <v>88463</v>
      </c>
      <c r="H21" s="30">
        <v>55349</v>
      </c>
      <c r="I21" s="30">
        <v>64336</v>
      </c>
      <c r="J21" s="30">
        <v>70246</v>
      </c>
      <c r="K21" s="30">
        <v>93586</v>
      </c>
      <c r="L21" s="30">
        <v>94295</v>
      </c>
      <c r="M21" s="30">
        <v>75123</v>
      </c>
      <c r="N21" s="25">
        <f t="shared" si="3"/>
        <v>1012126</v>
      </c>
    </row>
    <row r="22" spans="1:14" ht="26.25" customHeight="1" outlineLevel="1" x14ac:dyDescent="0.2">
      <c r="A22" s="5" t="s">
        <v>32</v>
      </c>
      <c r="B22" s="26">
        <v>56715</v>
      </c>
      <c r="C22" s="27">
        <v>57582</v>
      </c>
      <c r="D22" s="27">
        <v>77934</v>
      </c>
      <c r="E22" s="27">
        <v>53421</v>
      </c>
      <c r="F22" s="27">
        <v>55830</v>
      </c>
      <c r="G22" s="27">
        <v>69579</v>
      </c>
      <c r="H22" s="27">
        <v>67173</v>
      </c>
      <c r="I22" s="27">
        <v>62833</v>
      </c>
      <c r="J22" s="27">
        <v>73613</v>
      </c>
      <c r="K22" s="27">
        <v>59860</v>
      </c>
      <c r="L22" s="27">
        <v>67083</v>
      </c>
      <c r="M22" s="27">
        <v>61131</v>
      </c>
      <c r="N22" s="27">
        <f t="shared" si="3"/>
        <v>762754</v>
      </c>
    </row>
    <row r="23" spans="1:14" ht="26.25" customHeight="1" outlineLevel="1" x14ac:dyDescent="0.2">
      <c r="A23" s="8" t="s">
        <v>33</v>
      </c>
      <c r="B23" s="28">
        <v>5453</v>
      </c>
      <c r="C23" s="30">
        <v>8753</v>
      </c>
      <c r="D23" s="30">
        <v>8743</v>
      </c>
      <c r="E23" s="30">
        <v>5886</v>
      </c>
      <c r="F23" s="30">
        <v>6546</v>
      </c>
      <c r="G23" s="30">
        <v>5743</v>
      </c>
      <c r="H23" s="30">
        <v>6022</v>
      </c>
      <c r="I23" s="30">
        <v>7590</v>
      </c>
      <c r="J23" s="30">
        <v>11592</v>
      </c>
      <c r="K23" s="30">
        <v>14585</v>
      </c>
      <c r="L23" s="30">
        <v>15750</v>
      </c>
      <c r="M23" s="30">
        <v>9801</v>
      </c>
      <c r="N23" s="25">
        <f t="shared" si="3"/>
        <v>106464</v>
      </c>
    </row>
    <row r="24" spans="1:14" ht="26.25" customHeight="1" outlineLevel="1" x14ac:dyDescent="0.2">
      <c r="A24" s="5" t="s">
        <v>34</v>
      </c>
      <c r="B24" s="26">
        <v>0</v>
      </c>
      <c r="C24" s="27">
        <v>0</v>
      </c>
      <c r="D24" s="27">
        <v>1140</v>
      </c>
      <c r="E24" s="27">
        <v>420</v>
      </c>
      <c r="F24" s="27">
        <v>840</v>
      </c>
      <c r="G24" s="27">
        <v>0</v>
      </c>
      <c r="H24" s="27">
        <v>0</v>
      </c>
      <c r="I24" s="27">
        <v>0</v>
      </c>
      <c r="J24" s="27">
        <v>673</v>
      </c>
      <c r="K24" s="27">
        <v>255</v>
      </c>
      <c r="L24" s="27">
        <v>0</v>
      </c>
      <c r="M24" s="27">
        <v>794</v>
      </c>
      <c r="N24" s="27">
        <f t="shared" si="3"/>
        <v>4122</v>
      </c>
    </row>
    <row r="25" spans="1:14" ht="26.25" customHeight="1" outlineLevel="1" x14ac:dyDescent="0.2">
      <c r="A25" s="8" t="s">
        <v>35</v>
      </c>
      <c r="B25" s="28">
        <v>14069</v>
      </c>
      <c r="C25" s="30">
        <v>22563</v>
      </c>
      <c r="D25" s="30">
        <v>18833</v>
      </c>
      <c r="E25" s="30">
        <v>10817</v>
      </c>
      <c r="F25" s="30">
        <v>19013</v>
      </c>
      <c r="G25" s="30">
        <v>19878</v>
      </c>
      <c r="H25" s="30">
        <v>18374</v>
      </c>
      <c r="I25" s="30">
        <v>24163</v>
      </c>
      <c r="J25" s="30">
        <v>21017</v>
      </c>
      <c r="K25" s="30">
        <v>23116</v>
      </c>
      <c r="L25" s="30">
        <v>27834</v>
      </c>
      <c r="M25" s="30">
        <v>33763</v>
      </c>
      <c r="N25" s="25">
        <f t="shared" si="3"/>
        <v>253440</v>
      </c>
    </row>
    <row r="26" spans="1:14" ht="26.25" customHeight="1" outlineLevel="1" x14ac:dyDescent="0.2">
      <c r="A26" s="31" t="s">
        <v>36</v>
      </c>
      <c r="B26" s="32">
        <f t="shared" ref="B26:M26" si="4">SUM(B15:B25)</f>
        <v>444894</v>
      </c>
      <c r="C26" s="32">
        <f t="shared" si="4"/>
        <v>465288</v>
      </c>
      <c r="D26" s="32">
        <f t="shared" si="4"/>
        <v>571652</v>
      </c>
      <c r="E26" s="32">
        <f t="shared" si="4"/>
        <v>424722</v>
      </c>
      <c r="F26" s="32">
        <f t="shared" si="4"/>
        <v>382046</v>
      </c>
      <c r="G26" s="32">
        <f t="shared" si="4"/>
        <v>446335</v>
      </c>
      <c r="H26" s="32">
        <f t="shared" si="4"/>
        <v>395766</v>
      </c>
      <c r="I26" s="32">
        <f t="shared" si="4"/>
        <v>415742</v>
      </c>
      <c r="J26" s="32">
        <f t="shared" si="4"/>
        <v>470217</v>
      </c>
      <c r="K26" s="32">
        <f t="shared" si="4"/>
        <v>332081</v>
      </c>
      <c r="L26" s="32">
        <f t="shared" si="4"/>
        <v>543868</v>
      </c>
      <c r="M26" s="32">
        <f t="shared" si="4"/>
        <v>433595</v>
      </c>
      <c r="N26" s="33">
        <f t="shared" si="3"/>
        <v>5326206</v>
      </c>
    </row>
    <row r="27" spans="1:14" ht="26.25" customHeight="1" outlineLevel="1" x14ac:dyDescent="0.2">
      <c r="A27" s="8" t="s">
        <v>37</v>
      </c>
      <c r="B27" s="28">
        <v>0</v>
      </c>
      <c r="C27" s="30">
        <v>-2064</v>
      </c>
      <c r="D27" s="30">
        <v>-116</v>
      </c>
      <c r="E27" s="30">
        <v>-300</v>
      </c>
      <c r="F27" s="30">
        <v>4740</v>
      </c>
      <c r="G27" s="30">
        <v>14729</v>
      </c>
      <c r="H27" s="30">
        <v>14463</v>
      </c>
      <c r="I27" s="30">
        <v>30907</v>
      </c>
      <c r="J27" s="30">
        <v>-15485</v>
      </c>
      <c r="K27" s="30">
        <v>20506</v>
      </c>
      <c r="L27" s="30">
        <v>54044</v>
      </c>
      <c r="M27" s="30">
        <v>-22915</v>
      </c>
      <c r="N27" s="25">
        <f t="shared" si="3"/>
        <v>98509</v>
      </c>
    </row>
    <row r="28" spans="1:14" ht="26.25" customHeight="1" outlineLevel="1" x14ac:dyDescent="0.2">
      <c r="A28" s="5" t="s">
        <v>38</v>
      </c>
      <c r="B28" s="26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f t="shared" si="3"/>
        <v>0</v>
      </c>
    </row>
    <row r="29" spans="1:14" ht="26.25" customHeight="1" outlineLevel="1" x14ac:dyDescent="0.2">
      <c r="A29" s="8" t="s">
        <v>39</v>
      </c>
      <c r="B29" s="28">
        <v>0</v>
      </c>
      <c r="C29" s="30">
        <v>2875</v>
      </c>
      <c r="D29" s="30">
        <v>13</v>
      </c>
      <c r="E29" s="30">
        <v>0</v>
      </c>
      <c r="F29" s="30">
        <v>806</v>
      </c>
      <c r="G29" s="30">
        <v>0</v>
      </c>
      <c r="H29" s="30">
        <v>0</v>
      </c>
      <c r="I29" s="30">
        <v>5</v>
      </c>
      <c r="J29" s="30">
        <v>1604</v>
      </c>
      <c r="K29" s="30">
        <v>5780</v>
      </c>
      <c r="L29" s="30">
        <v>20709</v>
      </c>
      <c r="M29" s="30">
        <v>0</v>
      </c>
      <c r="N29" s="25">
        <f t="shared" si="3"/>
        <v>31792</v>
      </c>
    </row>
    <row r="30" spans="1:14" ht="26.25" customHeight="1" outlineLevel="1" x14ac:dyDescent="0.2">
      <c r="A30" s="5" t="s">
        <v>40</v>
      </c>
      <c r="B30" s="26">
        <v>36920</v>
      </c>
      <c r="C30" s="27">
        <v>38715</v>
      </c>
      <c r="D30" s="27">
        <v>52528</v>
      </c>
      <c r="E30" s="27">
        <v>37717</v>
      </c>
      <c r="F30" s="27">
        <v>35576</v>
      </c>
      <c r="G30" s="27">
        <v>37239</v>
      </c>
      <c r="H30" s="27">
        <v>38608</v>
      </c>
      <c r="I30" s="27">
        <v>41665</v>
      </c>
      <c r="J30" s="27">
        <v>37488</v>
      </c>
      <c r="K30" s="27">
        <v>36102</v>
      </c>
      <c r="L30" s="27">
        <v>53371</v>
      </c>
      <c r="M30" s="27">
        <v>43403</v>
      </c>
      <c r="N30" s="27">
        <f t="shared" si="3"/>
        <v>489332</v>
      </c>
    </row>
    <row r="31" spans="1:14" ht="26.25" customHeight="1" outlineLevel="1" x14ac:dyDescent="0.2">
      <c r="A31" s="8" t="s">
        <v>41</v>
      </c>
      <c r="B31" s="28">
        <v>6188</v>
      </c>
      <c r="C31" s="30">
        <v>14552</v>
      </c>
      <c r="D31" s="30">
        <v>17589</v>
      </c>
      <c r="E31" s="30">
        <v>15493</v>
      </c>
      <c r="F31" s="30">
        <v>8388</v>
      </c>
      <c r="G31" s="30">
        <v>24567</v>
      </c>
      <c r="H31" s="30">
        <v>11887</v>
      </c>
      <c r="I31" s="30">
        <v>10201</v>
      </c>
      <c r="J31" s="30">
        <v>5630</v>
      </c>
      <c r="K31" s="30">
        <v>17926</v>
      </c>
      <c r="L31" s="30">
        <v>19787</v>
      </c>
      <c r="M31" s="30">
        <v>13226</v>
      </c>
      <c r="N31" s="25">
        <f t="shared" si="3"/>
        <v>165434</v>
      </c>
    </row>
    <row r="32" spans="1:14" ht="26.25" customHeight="1" outlineLevel="1" x14ac:dyDescent="0.2">
      <c r="A32" s="5" t="s">
        <v>42</v>
      </c>
      <c r="B32" s="26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f t="shared" si="3"/>
        <v>0</v>
      </c>
    </row>
    <row r="33" spans="1:14" ht="26.25" customHeight="1" outlineLevel="1" x14ac:dyDescent="0.2">
      <c r="A33" s="8" t="s">
        <v>43</v>
      </c>
      <c r="B33" s="28">
        <v>-27133</v>
      </c>
      <c r="C33" s="30">
        <v>7792</v>
      </c>
      <c r="D33" s="30">
        <v>-22625</v>
      </c>
      <c r="E33" s="30">
        <v>33059</v>
      </c>
      <c r="F33" s="30">
        <v>-50797</v>
      </c>
      <c r="G33" s="30">
        <v>55782</v>
      </c>
      <c r="H33" s="30">
        <v>-19061</v>
      </c>
      <c r="I33" s="30">
        <v>-37442</v>
      </c>
      <c r="J33" s="30">
        <v>-37048</v>
      </c>
      <c r="K33" s="30">
        <v>-40854</v>
      </c>
      <c r="L33" s="30">
        <v>55509</v>
      </c>
      <c r="M33" s="30">
        <v>-71328</v>
      </c>
      <c r="N33" s="25">
        <f t="shared" si="3"/>
        <v>-154146</v>
      </c>
    </row>
    <row r="34" spans="1:14" ht="26.25" customHeight="1" outlineLevel="1" x14ac:dyDescent="0.2">
      <c r="A34" s="34" t="s">
        <v>44</v>
      </c>
      <c r="B34" s="32">
        <f t="shared" ref="B34:N34" si="5">B26+B27+B28+B29+B30+B31-B32-B33</f>
        <v>515135</v>
      </c>
      <c r="C34" s="32">
        <f t="shared" si="5"/>
        <v>511574</v>
      </c>
      <c r="D34" s="32">
        <f t="shared" si="5"/>
        <v>664291</v>
      </c>
      <c r="E34" s="32">
        <f t="shared" si="5"/>
        <v>444573</v>
      </c>
      <c r="F34" s="32">
        <f t="shared" si="5"/>
        <v>482353</v>
      </c>
      <c r="G34" s="32">
        <f t="shared" si="5"/>
        <v>467088</v>
      </c>
      <c r="H34" s="32">
        <f t="shared" si="5"/>
        <v>479785</v>
      </c>
      <c r="I34" s="32">
        <f t="shared" si="5"/>
        <v>535962</v>
      </c>
      <c r="J34" s="32">
        <f t="shared" si="5"/>
        <v>536502</v>
      </c>
      <c r="K34" s="32">
        <f t="shared" si="5"/>
        <v>453249</v>
      </c>
      <c r="L34" s="32">
        <f t="shared" si="5"/>
        <v>636270</v>
      </c>
      <c r="M34" s="32">
        <f t="shared" si="5"/>
        <v>538637</v>
      </c>
      <c r="N34" s="32">
        <f t="shared" si="5"/>
        <v>6265419</v>
      </c>
    </row>
    <row r="35" spans="1:14" ht="26.25" customHeight="1" outlineLevel="1" x14ac:dyDescent="0.2">
      <c r="A35" s="8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1:14" ht="26.25" customHeight="1" outlineLevel="1" x14ac:dyDescent="0.2">
      <c r="A36" s="5"/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 ht="37.5" customHeight="1" x14ac:dyDescent="0.2">
      <c r="A37" s="53" t="s">
        <v>45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7"/>
    </row>
    <row r="38" spans="1:14" ht="26.25" customHeight="1" outlineLevel="1" x14ac:dyDescent="0.2">
      <c r="A38" s="5" t="s">
        <v>46</v>
      </c>
      <c r="B38" s="39">
        <f t="shared" ref="B38:M38" si="6">B11-B34</f>
        <v>16280</v>
      </c>
      <c r="C38" s="39">
        <f t="shared" si="6"/>
        <v>25242</v>
      </c>
      <c r="D38" s="39">
        <f t="shared" si="6"/>
        <v>-28205</v>
      </c>
      <c r="E38" s="39">
        <f t="shared" si="6"/>
        <v>-32416</v>
      </c>
      <c r="F38" s="39">
        <f t="shared" si="6"/>
        <v>11169</v>
      </c>
      <c r="G38" s="39">
        <f t="shared" si="6"/>
        <v>8774</v>
      </c>
      <c r="H38" s="39">
        <f t="shared" si="6"/>
        <v>2720</v>
      </c>
      <c r="I38" s="39">
        <f t="shared" si="6"/>
        <v>-16870</v>
      </c>
      <c r="J38" s="39">
        <f t="shared" si="6"/>
        <v>-16640</v>
      </c>
      <c r="K38" s="39">
        <f t="shared" si="6"/>
        <v>142557</v>
      </c>
      <c r="L38" s="39">
        <f t="shared" si="6"/>
        <v>-15649</v>
      </c>
      <c r="M38" s="39">
        <f t="shared" si="6"/>
        <v>4341</v>
      </c>
      <c r="N38" s="40">
        <f t="shared" ref="N38:N41" si="7">SUM(B38:M38)</f>
        <v>101303</v>
      </c>
    </row>
    <row r="39" spans="1:14" ht="26.25" customHeight="1" outlineLevel="1" x14ac:dyDescent="0.2">
      <c r="A39" s="8" t="s">
        <v>47</v>
      </c>
      <c r="B39" s="28">
        <v>-1795</v>
      </c>
      <c r="C39" s="30">
        <v>5567</v>
      </c>
      <c r="D39" s="30">
        <v>-16115</v>
      </c>
      <c r="E39" s="30">
        <v>37887</v>
      </c>
      <c r="F39" s="30">
        <v>-8154</v>
      </c>
      <c r="G39" s="30">
        <v>-8266</v>
      </c>
      <c r="H39" s="30">
        <v>-18341</v>
      </c>
      <c r="I39" s="30">
        <v>-21827</v>
      </c>
      <c r="J39" s="30">
        <v>-540</v>
      </c>
      <c r="K39" s="30">
        <v>-48233</v>
      </c>
      <c r="L39" s="30">
        <v>0</v>
      </c>
      <c r="M39" s="30">
        <v>0</v>
      </c>
      <c r="N39" s="25">
        <f t="shared" si="7"/>
        <v>-79817</v>
      </c>
    </row>
    <row r="40" spans="1:14" ht="26.25" customHeight="1" outlineLevel="1" x14ac:dyDescent="0.2">
      <c r="A40" s="20" t="s">
        <v>48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40">
        <f t="shared" si="7"/>
        <v>0</v>
      </c>
    </row>
    <row r="41" spans="1:14" ht="26.25" customHeight="1" outlineLevel="1" x14ac:dyDescent="0.2">
      <c r="A41" s="41" t="s">
        <v>49</v>
      </c>
      <c r="B41" s="42">
        <v>16275</v>
      </c>
      <c r="C41" s="43">
        <v>25238</v>
      </c>
      <c r="D41" s="43">
        <v>-28210</v>
      </c>
      <c r="E41" s="43">
        <v>-32418</v>
      </c>
      <c r="F41" s="43">
        <v>11165</v>
      </c>
      <c r="G41" s="43">
        <v>8767</v>
      </c>
      <c r="H41" s="43">
        <v>2713</v>
      </c>
      <c r="I41" s="43">
        <v>-16875</v>
      </c>
      <c r="J41" s="43">
        <v>-16646</v>
      </c>
      <c r="K41" s="43">
        <v>142551</v>
      </c>
      <c r="L41" s="43">
        <v>-15654</v>
      </c>
      <c r="M41" s="43">
        <v>4334</v>
      </c>
      <c r="N41" s="25">
        <f t="shared" si="7"/>
        <v>101240</v>
      </c>
    </row>
    <row r="42" spans="1:14" ht="26.25" customHeight="1" outlineLevel="1" x14ac:dyDescent="0.2">
      <c r="A42" s="5"/>
      <c r="B42" s="37"/>
      <c r="C42" s="38"/>
      <c r="D42" s="27"/>
      <c r="E42" s="27"/>
      <c r="F42" s="38"/>
      <c r="G42" s="38"/>
      <c r="H42" s="27"/>
      <c r="I42" s="27"/>
      <c r="J42" s="38"/>
      <c r="K42" s="27"/>
      <c r="L42" s="27"/>
      <c r="M42" s="27"/>
      <c r="N42" s="40"/>
    </row>
    <row r="43" spans="1:14" ht="26.25" customHeight="1" outlineLevel="1" x14ac:dyDescent="0.2">
      <c r="A43" s="8"/>
      <c r="B43" s="35"/>
      <c r="C43" s="36"/>
      <c r="D43" s="30"/>
      <c r="E43" s="30"/>
      <c r="F43" s="36"/>
      <c r="G43" s="36"/>
      <c r="H43" s="30"/>
      <c r="I43" s="30"/>
      <c r="J43" s="36"/>
      <c r="K43" s="30"/>
      <c r="L43" s="30"/>
      <c r="M43" s="30"/>
      <c r="N43" s="44"/>
    </row>
    <row r="44" spans="1:14" ht="37.5" customHeight="1" x14ac:dyDescent="0.2">
      <c r="A44" s="53" t="s">
        <v>50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5"/>
    </row>
    <row r="45" spans="1:14" ht="26.25" customHeight="1" x14ac:dyDescent="0.2">
      <c r="A45" s="45" t="s">
        <v>51</v>
      </c>
      <c r="B45" s="46">
        <v>0</v>
      </c>
      <c r="C45" s="46">
        <v>0</v>
      </c>
      <c r="D45" s="46">
        <v>1140</v>
      </c>
      <c r="E45" s="46">
        <v>420</v>
      </c>
      <c r="F45" s="46">
        <v>840</v>
      </c>
      <c r="G45" s="46">
        <v>0</v>
      </c>
      <c r="H45" s="46">
        <v>0</v>
      </c>
      <c r="I45" s="46">
        <v>0</v>
      </c>
      <c r="J45" s="46">
        <v>673</v>
      </c>
      <c r="K45" s="46">
        <v>255</v>
      </c>
      <c r="L45" s="46">
        <v>0</v>
      </c>
      <c r="M45" s="46">
        <v>794</v>
      </c>
      <c r="N45" s="46">
        <f t="shared" ref="N45:N50" si="8">SUM(B45:M45)</f>
        <v>4122</v>
      </c>
    </row>
    <row r="46" spans="1:14" ht="26.25" customHeight="1" x14ac:dyDescent="0.2">
      <c r="A46" s="47" t="s">
        <v>52</v>
      </c>
      <c r="B46" s="26">
        <v>0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48">
        <f t="shared" si="8"/>
        <v>0</v>
      </c>
    </row>
    <row r="47" spans="1:14" ht="26.25" customHeight="1" x14ac:dyDescent="0.2">
      <c r="A47" s="8" t="s">
        <v>53</v>
      </c>
      <c r="B47" s="28">
        <v>0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-86950</v>
      </c>
      <c r="I47" s="30">
        <v>26100</v>
      </c>
      <c r="J47" s="30">
        <v>26100</v>
      </c>
      <c r="K47" s="30">
        <v>28225</v>
      </c>
      <c r="L47" s="30">
        <v>6525</v>
      </c>
      <c r="M47" s="30">
        <v>0</v>
      </c>
      <c r="N47" s="46">
        <f t="shared" si="8"/>
        <v>0</v>
      </c>
    </row>
    <row r="48" spans="1:14" ht="26.25" customHeight="1" x14ac:dyDescent="0.2">
      <c r="A48" s="5" t="s">
        <v>54</v>
      </c>
      <c r="B48" s="26">
        <v>0</v>
      </c>
      <c r="C48" s="27">
        <v>1971</v>
      </c>
      <c r="D48" s="27">
        <v>1606</v>
      </c>
      <c r="E48" s="27">
        <v>2144</v>
      </c>
      <c r="F48" s="27">
        <v>0</v>
      </c>
      <c r="G48" s="27">
        <v>0</v>
      </c>
      <c r="H48" s="27">
        <v>369</v>
      </c>
      <c r="I48" s="27">
        <v>0</v>
      </c>
      <c r="J48" s="27">
        <v>2034</v>
      </c>
      <c r="K48" s="27">
        <v>0</v>
      </c>
      <c r="L48" s="27">
        <v>0</v>
      </c>
      <c r="M48" s="27">
        <v>0</v>
      </c>
      <c r="N48" s="48">
        <f t="shared" si="8"/>
        <v>8124</v>
      </c>
    </row>
    <row r="49" spans="1:14" ht="26.25" customHeight="1" x14ac:dyDescent="0.2">
      <c r="A49" s="45" t="s">
        <v>55</v>
      </c>
      <c r="B49" s="28">
        <v>0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46">
        <f t="shared" si="8"/>
        <v>0</v>
      </c>
    </row>
    <row r="50" spans="1:14" ht="26.25" customHeight="1" x14ac:dyDescent="0.2">
      <c r="A50" s="31" t="s">
        <v>56</v>
      </c>
      <c r="B50" s="32">
        <f t="shared" ref="B50:M50" si="9">B45+B46-B47-B48+B49</f>
        <v>0</v>
      </c>
      <c r="C50" s="32">
        <f t="shared" si="9"/>
        <v>-1971</v>
      </c>
      <c r="D50" s="32">
        <f t="shared" si="9"/>
        <v>-466</v>
      </c>
      <c r="E50" s="32">
        <f t="shared" si="9"/>
        <v>-1724</v>
      </c>
      <c r="F50" s="32">
        <f t="shared" si="9"/>
        <v>840</v>
      </c>
      <c r="G50" s="32">
        <f t="shared" si="9"/>
        <v>0</v>
      </c>
      <c r="H50" s="32">
        <f t="shared" si="9"/>
        <v>86581</v>
      </c>
      <c r="I50" s="32">
        <f t="shared" si="9"/>
        <v>-26100</v>
      </c>
      <c r="J50" s="32">
        <f t="shared" si="9"/>
        <v>-27461</v>
      </c>
      <c r="K50" s="32">
        <f t="shared" si="9"/>
        <v>-27970</v>
      </c>
      <c r="L50" s="32">
        <f t="shared" si="9"/>
        <v>-6525</v>
      </c>
      <c r="M50" s="32">
        <f t="shared" si="9"/>
        <v>794</v>
      </c>
      <c r="N50" s="48">
        <f t="shared" si="8"/>
        <v>-4002</v>
      </c>
    </row>
    <row r="51" spans="1:14" ht="26.25" customHeight="1" x14ac:dyDescent="0.2">
      <c r="A51" s="8"/>
      <c r="B51" s="28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</row>
    <row r="52" spans="1:14" ht="26.25" customHeight="1" x14ac:dyDescent="0.2">
      <c r="A52" s="5"/>
      <c r="B52" s="26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 ht="26.25" customHeight="1" x14ac:dyDescent="0.2">
      <c r="A53" s="41"/>
      <c r="B53" s="49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30"/>
    </row>
    <row r="54" spans="1:14" ht="37.5" customHeight="1" x14ac:dyDescent="0.2">
      <c r="A54" s="53" t="s">
        <v>57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5"/>
    </row>
    <row r="55" spans="1:14" ht="26.25" customHeight="1" x14ac:dyDescent="0.2">
      <c r="A55" s="8" t="s">
        <v>58</v>
      </c>
      <c r="B55" s="24">
        <v>-10000</v>
      </c>
      <c r="C55" s="24">
        <v>-10000</v>
      </c>
      <c r="D55" s="24">
        <v>-10000</v>
      </c>
      <c r="E55" s="24">
        <v>0</v>
      </c>
      <c r="F55" s="24">
        <v>-7124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5">
        <f t="shared" ref="N55:N72" si="10">SUM(B55:M55)</f>
        <v>-37124</v>
      </c>
    </row>
    <row r="56" spans="1:14" ht="26.25" customHeight="1" x14ac:dyDescent="0.2">
      <c r="A56" s="20" t="s">
        <v>59</v>
      </c>
      <c r="B56" s="26">
        <v>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40">
        <f t="shared" si="10"/>
        <v>0</v>
      </c>
    </row>
    <row r="57" spans="1:14" ht="26.25" customHeight="1" x14ac:dyDescent="0.2">
      <c r="A57" s="8" t="s">
        <v>60</v>
      </c>
      <c r="B57" s="5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25">
        <f t="shared" si="10"/>
        <v>0</v>
      </c>
    </row>
    <row r="58" spans="1:14" ht="26.25" customHeight="1" x14ac:dyDescent="0.2">
      <c r="A58" s="5" t="s">
        <v>61</v>
      </c>
      <c r="B58" s="26">
        <v>-4000</v>
      </c>
      <c r="C58" s="27">
        <v>-5000</v>
      </c>
      <c r="D58" s="27">
        <v>-1000</v>
      </c>
      <c r="E58" s="27">
        <v>-3920</v>
      </c>
      <c r="F58" s="27">
        <v>-3800</v>
      </c>
      <c r="G58" s="27">
        <v>-2790</v>
      </c>
      <c r="H58" s="27">
        <v>0</v>
      </c>
      <c r="I58" s="27">
        <v>-1019</v>
      </c>
      <c r="J58" s="27">
        <v>-10945</v>
      </c>
      <c r="K58" s="27">
        <v>-6000</v>
      </c>
      <c r="L58" s="27">
        <v>-2000</v>
      </c>
      <c r="M58" s="27">
        <v>-5000</v>
      </c>
      <c r="N58" s="40">
        <f t="shared" si="10"/>
        <v>-45474</v>
      </c>
    </row>
    <row r="59" spans="1:14" ht="26.25" customHeight="1" x14ac:dyDescent="0.2">
      <c r="A59" s="8" t="s">
        <v>62</v>
      </c>
      <c r="B59" s="28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-15000</v>
      </c>
      <c r="L59" s="30">
        <v>0</v>
      </c>
      <c r="M59" s="30">
        <v>0</v>
      </c>
      <c r="N59" s="25">
        <f t="shared" si="10"/>
        <v>-15000</v>
      </c>
    </row>
    <row r="60" spans="1:14" ht="26.25" customHeight="1" x14ac:dyDescent="0.2">
      <c r="A60" s="5" t="s">
        <v>63</v>
      </c>
      <c r="B60" s="26">
        <v>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40">
        <f t="shared" si="10"/>
        <v>0</v>
      </c>
    </row>
    <row r="61" spans="1:14" ht="26.25" customHeight="1" x14ac:dyDescent="0.2">
      <c r="A61" s="8" t="s">
        <v>64</v>
      </c>
      <c r="B61" s="28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25">
        <f t="shared" si="10"/>
        <v>0</v>
      </c>
    </row>
    <row r="62" spans="1:14" ht="26.25" customHeight="1" x14ac:dyDescent="0.2">
      <c r="A62" s="5" t="s">
        <v>65</v>
      </c>
      <c r="B62" s="26">
        <v>0</v>
      </c>
      <c r="C62" s="27">
        <v>0</v>
      </c>
      <c r="D62" s="27">
        <v>0</v>
      </c>
      <c r="E62" s="27">
        <v>-8525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-9173</v>
      </c>
      <c r="M62" s="27">
        <v>-7600</v>
      </c>
      <c r="N62" s="40">
        <f t="shared" si="10"/>
        <v>-25298</v>
      </c>
    </row>
    <row r="63" spans="1:14" ht="26.25" customHeight="1" x14ac:dyDescent="0.2">
      <c r="A63" s="8" t="s">
        <v>66</v>
      </c>
      <c r="B63" s="28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25">
        <f t="shared" si="10"/>
        <v>0</v>
      </c>
    </row>
    <row r="64" spans="1:14" ht="26.25" customHeight="1" x14ac:dyDescent="0.2">
      <c r="A64" s="5" t="s">
        <v>67</v>
      </c>
      <c r="B64" s="26">
        <v>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40">
        <f t="shared" si="10"/>
        <v>0</v>
      </c>
    </row>
    <row r="65" spans="1:14" ht="26.25" customHeight="1" x14ac:dyDescent="0.2">
      <c r="A65" s="8" t="s">
        <v>68</v>
      </c>
      <c r="B65" s="28">
        <v>-8847</v>
      </c>
      <c r="C65" s="30">
        <v>6825</v>
      </c>
      <c r="D65" s="30">
        <v>33884</v>
      </c>
      <c r="E65" s="30">
        <v>-10540</v>
      </c>
      <c r="F65" s="30">
        <v>-26305</v>
      </c>
      <c r="G65" s="30">
        <v>5048</v>
      </c>
      <c r="H65" s="30">
        <v>-7638</v>
      </c>
      <c r="I65" s="30">
        <v>4694</v>
      </c>
      <c r="J65" s="30">
        <v>7478</v>
      </c>
      <c r="K65" s="30">
        <v>16634</v>
      </c>
      <c r="L65" s="30">
        <v>14369</v>
      </c>
      <c r="M65" s="30">
        <v>-7275</v>
      </c>
      <c r="N65" s="25">
        <f t="shared" si="10"/>
        <v>28327</v>
      </c>
    </row>
    <row r="66" spans="1:14" ht="26.25" customHeight="1" x14ac:dyDescent="0.2">
      <c r="A66" s="5" t="s">
        <v>69</v>
      </c>
      <c r="B66" s="26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40">
        <f t="shared" si="10"/>
        <v>0</v>
      </c>
    </row>
    <row r="67" spans="1:14" ht="26.25" customHeight="1" x14ac:dyDescent="0.2">
      <c r="A67" s="8" t="s">
        <v>70</v>
      </c>
      <c r="B67" s="28">
        <v>1374</v>
      </c>
      <c r="C67" s="30">
        <v>28</v>
      </c>
      <c r="D67" s="30">
        <v>333</v>
      </c>
      <c r="E67" s="30">
        <v>434</v>
      </c>
      <c r="F67" s="30">
        <v>648</v>
      </c>
      <c r="G67" s="30">
        <v>3582</v>
      </c>
      <c r="H67" s="30">
        <v>1512</v>
      </c>
      <c r="I67" s="30">
        <v>1747</v>
      </c>
      <c r="J67" s="30">
        <v>493</v>
      </c>
      <c r="K67" s="30">
        <v>57</v>
      </c>
      <c r="L67" s="30">
        <v>73</v>
      </c>
      <c r="M67" s="30">
        <v>1287</v>
      </c>
      <c r="N67" s="25">
        <f t="shared" si="10"/>
        <v>11568</v>
      </c>
    </row>
    <row r="68" spans="1:14" ht="26.25" customHeight="1" x14ac:dyDescent="0.2">
      <c r="A68" s="5" t="s">
        <v>71</v>
      </c>
      <c r="B68" s="26">
        <v>2929</v>
      </c>
      <c r="C68" s="27">
        <v>-5223</v>
      </c>
      <c r="D68" s="27">
        <v>3610</v>
      </c>
      <c r="E68" s="27">
        <v>-7855</v>
      </c>
      <c r="F68" s="27">
        <v>-8635</v>
      </c>
      <c r="G68" s="27">
        <v>-4899</v>
      </c>
      <c r="H68" s="27">
        <v>202</v>
      </c>
      <c r="I68" s="27">
        <v>3251</v>
      </c>
      <c r="J68" s="27">
        <v>929</v>
      </c>
      <c r="K68" s="27">
        <v>-465</v>
      </c>
      <c r="L68" s="27">
        <v>1101</v>
      </c>
      <c r="M68" s="27">
        <v>-8427</v>
      </c>
      <c r="N68" s="40">
        <f t="shared" si="10"/>
        <v>-23482</v>
      </c>
    </row>
    <row r="69" spans="1:14" ht="26.25" customHeight="1" x14ac:dyDescent="0.2">
      <c r="A69" s="8" t="s">
        <v>72</v>
      </c>
      <c r="B69" s="28">
        <v>0</v>
      </c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-88</v>
      </c>
      <c r="J69" s="30">
        <v>0</v>
      </c>
      <c r="K69" s="30">
        <v>0</v>
      </c>
      <c r="L69" s="30">
        <v>0</v>
      </c>
      <c r="M69" s="30">
        <v>0</v>
      </c>
      <c r="N69" s="25">
        <f t="shared" si="10"/>
        <v>-88</v>
      </c>
    </row>
    <row r="70" spans="1:14" ht="26.25" customHeight="1" x14ac:dyDescent="0.2">
      <c r="A70" s="5" t="s">
        <v>73</v>
      </c>
      <c r="B70" s="26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166</v>
      </c>
      <c r="M70" s="27">
        <v>0</v>
      </c>
      <c r="N70" s="40">
        <f t="shared" si="10"/>
        <v>166</v>
      </c>
    </row>
    <row r="71" spans="1:14" ht="26.25" customHeight="1" x14ac:dyDescent="0.2">
      <c r="A71" s="8" t="s">
        <v>74</v>
      </c>
      <c r="B71" s="28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57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25">
        <f t="shared" si="10"/>
        <v>57</v>
      </c>
    </row>
    <row r="72" spans="1:14" ht="26.25" customHeight="1" x14ac:dyDescent="0.2">
      <c r="A72" s="31" t="s">
        <v>75</v>
      </c>
      <c r="B72" s="32">
        <f t="shared" ref="B72:M72" si="11">SUM(B55:B71)</f>
        <v>-18544</v>
      </c>
      <c r="C72" s="32">
        <f t="shared" si="11"/>
        <v>-13370</v>
      </c>
      <c r="D72" s="32">
        <f t="shared" si="11"/>
        <v>26827</v>
      </c>
      <c r="E72" s="32">
        <f t="shared" si="11"/>
        <v>-30406</v>
      </c>
      <c r="F72" s="32">
        <f t="shared" si="11"/>
        <v>-45216</v>
      </c>
      <c r="G72" s="32">
        <f t="shared" si="11"/>
        <v>941</v>
      </c>
      <c r="H72" s="32">
        <f t="shared" si="11"/>
        <v>-5867</v>
      </c>
      <c r="I72" s="32">
        <f t="shared" si="11"/>
        <v>8585</v>
      </c>
      <c r="J72" s="32">
        <f t="shared" si="11"/>
        <v>-2045</v>
      </c>
      <c r="K72" s="32">
        <f t="shared" si="11"/>
        <v>-4774</v>
      </c>
      <c r="L72" s="32">
        <f t="shared" si="11"/>
        <v>4536</v>
      </c>
      <c r="M72" s="32">
        <f t="shared" si="11"/>
        <v>-27015</v>
      </c>
      <c r="N72" s="40">
        <f t="shared" si="10"/>
        <v>-106348</v>
      </c>
    </row>
    <row r="73" spans="1:14" ht="26.25" customHeight="1" x14ac:dyDescent="0.2">
      <c r="A73" s="8"/>
      <c r="B73" s="28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1:14" ht="26.25" customHeight="1" x14ac:dyDescent="0.2">
      <c r="A74" s="5"/>
      <c r="B74" s="26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</row>
    <row r="75" spans="1:14" ht="37.5" customHeight="1" x14ac:dyDescent="0.2">
      <c r="A75" s="53" t="s">
        <v>76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7"/>
    </row>
    <row r="76" spans="1:14" ht="26.25" customHeight="1" x14ac:dyDescent="0.2">
      <c r="A76" s="5" t="s">
        <v>77</v>
      </c>
      <c r="B76" s="48">
        <v>0</v>
      </c>
      <c r="C76" s="48">
        <v>0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f t="shared" ref="N76:N84" si="12">SUM(B76:M76)</f>
        <v>0</v>
      </c>
    </row>
    <row r="77" spans="1:14" ht="26.25" customHeight="1" x14ac:dyDescent="0.2">
      <c r="A77" s="45" t="s">
        <v>78</v>
      </c>
      <c r="B77" s="28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46">
        <f t="shared" si="12"/>
        <v>0</v>
      </c>
    </row>
    <row r="78" spans="1:14" ht="26.25" customHeight="1" x14ac:dyDescent="0.2">
      <c r="A78" s="5" t="s">
        <v>79</v>
      </c>
      <c r="B78" s="26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48">
        <f t="shared" si="12"/>
        <v>0</v>
      </c>
    </row>
    <row r="79" spans="1:14" ht="26.25" customHeight="1" x14ac:dyDescent="0.2">
      <c r="A79" s="8" t="s">
        <v>80</v>
      </c>
      <c r="B79" s="28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46">
        <f t="shared" si="12"/>
        <v>0</v>
      </c>
    </row>
    <row r="80" spans="1:14" ht="26.25" customHeight="1" x14ac:dyDescent="0.2">
      <c r="A80" s="5" t="s">
        <v>81</v>
      </c>
      <c r="B80" s="26">
        <v>0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48">
        <f t="shared" si="12"/>
        <v>0</v>
      </c>
    </row>
    <row r="81" spans="1:14" ht="26.25" customHeight="1" x14ac:dyDescent="0.2">
      <c r="A81" s="8" t="s">
        <v>82</v>
      </c>
      <c r="B81" s="28">
        <v>0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46">
        <f t="shared" si="12"/>
        <v>0</v>
      </c>
    </row>
    <row r="82" spans="1:14" ht="26.25" customHeight="1" x14ac:dyDescent="0.2">
      <c r="A82" s="5" t="s">
        <v>83</v>
      </c>
      <c r="B82" s="26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48">
        <f t="shared" si="12"/>
        <v>0</v>
      </c>
    </row>
    <row r="83" spans="1:14" ht="26.25" customHeight="1" x14ac:dyDescent="0.2">
      <c r="A83" s="8" t="s">
        <v>84</v>
      </c>
      <c r="B83" s="28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46">
        <f t="shared" si="12"/>
        <v>0</v>
      </c>
    </row>
    <row r="84" spans="1:14" ht="26.25" customHeight="1" x14ac:dyDescent="0.2">
      <c r="A84" s="31" t="s">
        <v>85</v>
      </c>
      <c r="B84" s="32">
        <f t="shared" ref="B84:M84" si="13">B76+B77-B78-B79-B80-B81-B82-B83</f>
        <v>0</v>
      </c>
      <c r="C84" s="32">
        <f t="shared" si="13"/>
        <v>0</v>
      </c>
      <c r="D84" s="32">
        <f t="shared" si="13"/>
        <v>0</v>
      </c>
      <c r="E84" s="32">
        <f t="shared" si="13"/>
        <v>0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48">
        <f t="shared" si="12"/>
        <v>0</v>
      </c>
    </row>
    <row r="85" spans="1:14" ht="26.25" customHeight="1" x14ac:dyDescent="0.2">
      <c r="A85" s="41"/>
      <c r="B85" s="49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</row>
    <row r="86" spans="1:14" ht="26.25" customHeight="1" x14ac:dyDescent="0.2">
      <c r="A86" s="5"/>
      <c r="B86" s="26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</row>
    <row r="87" spans="1:14" ht="37.5" customHeight="1" x14ac:dyDescent="0.2">
      <c r="A87" s="53" t="s">
        <v>86</v>
      </c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7"/>
    </row>
    <row r="88" spans="1:14" ht="26.25" customHeight="1" x14ac:dyDescent="0.2">
      <c r="A88" s="47" t="s">
        <v>87</v>
      </c>
      <c r="B88" s="48">
        <f t="shared" ref="B88:M88" si="14">B41</f>
        <v>16275</v>
      </c>
      <c r="C88" s="48">
        <f t="shared" si="14"/>
        <v>25238</v>
      </c>
      <c r="D88" s="48">
        <f t="shared" si="14"/>
        <v>-28210</v>
      </c>
      <c r="E88" s="48">
        <f t="shared" si="14"/>
        <v>-32418</v>
      </c>
      <c r="F88" s="48">
        <f t="shared" si="14"/>
        <v>11165</v>
      </c>
      <c r="G88" s="48">
        <f t="shared" si="14"/>
        <v>8767</v>
      </c>
      <c r="H88" s="48">
        <f t="shared" si="14"/>
        <v>2713</v>
      </c>
      <c r="I88" s="48">
        <f t="shared" si="14"/>
        <v>-16875</v>
      </c>
      <c r="J88" s="48">
        <f t="shared" si="14"/>
        <v>-16646</v>
      </c>
      <c r="K88" s="48">
        <f t="shared" si="14"/>
        <v>142551</v>
      </c>
      <c r="L88" s="48">
        <f t="shared" si="14"/>
        <v>-15654</v>
      </c>
      <c r="M88" s="48">
        <f t="shared" si="14"/>
        <v>4334</v>
      </c>
      <c r="N88" s="48">
        <f t="shared" ref="N88:N92" si="15">SUM(B88:M88)</f>
        <v>101240</v>
      </c>
    </row>
    <row r="89" spans="1:14" ht="26.25" customHeight="1" x14ac:dyDescent="0.2">
      <c r="A89" s="45" t="s">
        <v>88</v>
      </c>
      <c r="B89" s="28">
        <f t="shared" ref="B89:M89" si="16">B50</f>
        <v>0</v>
      </c>
      <c r="C89" s="28">
        <f t="shared" si="16"/>
        <v>-1971</v>
      </c>
      <c r="D89" s="28">
        <f t="shared" si="16"/>
        <v>-466</v>
      </c>
      <c r="E89" s="28">
        <f t="shared" si="16"/>
        <v>-1724</v>
      </c>
      <c r="F89" s="28">
        <f t="shared" si="16"/>
        <v>840</v>
      </c>
      <c r="G89" s="28">
        <f t="shared" si="16"/>
        <v>0</v>
      </c>
      <c r="H89" s="28">
        <f t="shared" si="16"/>
        <v>86581</v>
      </c>
      <c r="I89" s="28">
        <f t="shared" si="16"/>
        <v>-26100</v>
      </c>
      <c r="J89" s="28">
        <f t="shared" si="16"/>
        <v>-27461</v>
      </c>
      <c r="K89" s="28">
        <f t="shared" si="16"/>
        <v>-27970</v>
      </c>
      <c r="L89" s="28">
        <f t="shared" si="16"/>
        <v>-6525</v>
      </c>
      <c r="M89" s="28">
        <f t="shared" si="16"/>
        <v>794</v>
      </c>
      <c r="N89" s="46">
        <f t="shared" si="15"/>
        <v>-4002</v>
      </c>
    </row>
    <row r="90" spans="1:14" ht="26.25" customHeight="1" x14ac:dyDescent="0.2">
      <c r="A90" s="47" t="s">
        <v>89</v>
      </c>
      <c r="B90" s="26">
        <f t="shared" ref="B90:M90" si="17">B72</f>
        <v>-18544</v>
      </c>
      <c r="C90" s="26">
        <f t="shared" si="17"/>
        <v>-13370</v>
      </c>
      <c r="D90" s="26">
        <f t="shared" si="17"/>
        <v>26827</v>
      </c>
      <c r="E90" s="26">
        <f t="shared" si="17"/>
        <v>-30406</v>
      </c>
      <c r="F90" s="26">
        <f t="shared" si="17"/>
        <v>-45216</v>
      </c>
      <c r="G90" s="26">
        <f t="shared" si="17"/>
        <v>941</v>
      </c>
      <c r="H90" s="26">
        <f t="shared" si="17"/>
        <v>-5867</v>
      </c>
      <c r="I90" s="26">
        <f t="shared" si="17"/>
        <v>8585</v>
      </c>
      <c r="J90" s="26">
        <f t="shared" si="17"/>
        <v>-2045</v>
      </c>
      <c r="K90" s="26">
        <f t="shared" si="17"/>
        <v>-4774</v>
      </c>
      <c r="L90" s="26">
        <f t="shared" si="17"/>
        <v>4536</v>
      </c>
      <c r="M90" s="26">
        <f t="shared" si="17"/>
        <v>-27015</v>
      </c>
      <c r="N90" s="48">
        <f t="shared" si="15"/>
        <v>-106348</v>
      </c>
    </row>
    <row r="91" spans="1:14" ht="26.25" customHeight="1" x14ac:dyDescent="0.2">
      <c r="A91" s="17" t="s">
        <v>90</v>
      </c>
      <c r="B91" s="49">
        <f t="shared" ref="B91:M91" si="18">SUM(B88:B90)</f>
        <v>-2269</v>
      </c>
      <c r="C91" s="49">
        <f t="shared" si="18"/>
        <v>9897</v>
      </c>
      <c r="D91" s="49">
        <f t="shared" si="18"/>
        <v>-1849</v>
      </c>
      <c r="E91" s="49">
        <f t="shared" si="18"/>
        <v>-64548</v>
      </c>
      <c r="F91" s="49">
        <f t="shared" si="18"/>
        <v>-33211</v>
      </c>
      <c r="G91" s="49">
        <f t="shared" si="18"/>
        <v>9708</v>
      </c>
      <c r="H91" s="49">
        <f t="shared" si="18"/>
        <v>83427</v>
      </c>
      <c r="I91" s="49">
        <f t="shared" si="18"/>
        <v>-34390</v>
      </c>
      <c r="J91" s="49">
        <f t="shared" si="18"/>
        <v>-46152</v>
      </c>
      <c r="K91" s="49">
        <f t="shared" si="18"/>
        <v>109807</v>
      </c>
      <c r="L91" s="49">
        <f t="shared" si="18"/>
        <v>-17643</v>
      </c>
      <c r="M91" s="49">
        <f t="shared" si="18"/>
        <v>-21887</v>
      </c>
      <c r="N91" s="51">
        <f t="shared" si="15"/>
        <v>-9110</v>
      </c>
    </row>
    <row r="92" spans="1:14" ht="26.25" customHeight="1" x14ac:dyDescent="0.2">
      <c r="A92" s="47" t="s">
        <v>85</v>
      </c>
      <c r="B92" s="26">
        <f t="shared" ref="B92:M92" si="19">B84</f>
        <v>0</v>
      </c>
      <c r="C92" s="26">
        <f t="shared" si="19"/>
        <v>0</v>
      </c>
      <c r="D92" s="26">
        <f t="shared" si="19"/>
        <v>0</v>
      </c>
      <c r="E92" s="26">
        <f t="shared" si="19"/>
        <v>0</v>
      </c>
      <c r="F92" s="26">
        <f t="shared" si="19"/>
        <v>0</v>
      </c>
      <c r="G92" s="26">
        <f t="shared" si="19"/>
        <v>0</v>
      </c>
      <c r="H92" s="26">
        <f t="shared" si="19"/>
        <v>0</v>
      </c>
      <c r="I92" s="26">
        <f t="shared" si="19"/>
        <v>0</v>
      </c>
      <c r="J92" s="26">
        <f t="shared" si="19"/>
        <v>0</v>
      </c>
      <c r="K92" s="26">
        <f t="shared" si="19"/>
        <v>0</v>
      </c>
      <c r="L92" s="26">
        <f t="shared" si="19"/>
        <v>0</v>
      </c>
      <c r="M92" s="26">
        <f t="shared" si="19"/>
        <v>0</v>
      </c>
      <c r="N92" s="48">
        <f t="shared" si="15"/>
        <v>0</v>
      </c>
    </row>
    <row r="93" spans="1:14" ht="26.25" customHeight="1" x14ac:dyDescent="0.2">
      <c r="A93" s="8"/>
      <c r="B93" s="28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46"/>
    </row>
    <row r="94" spans="1:14" ht="26.25" customHeight="1" x14ac:dyDescent="0.2">
      <c r="A94" s="31" t="s">
        <v>91</v>
      </c>
      <c r="B94" s="32">
        <f t="shared" ref="B94:M94" si="20">B91+B92</f>
        <v>-2269</v>
      </c>
      <c r="C94" s="32">
        <f t="shared" si="20"/>
        <v>9897</v>
      </c>
      <c r="D94" s="32">
        <f t="shared" si="20"/>
        <v>-1849</v>
      </c>
      <c r="E94" s="32">
        <f t="shared" si="20"/>
        <v>-64548</v>
      </c>
      <c r="F94" s="32">
        <f t="shared" si="20"/>
        <v>-33211</v>
      </c>
      <c r="G94" s="32">
        <f t="shared" si="20"/>
        <v>9708</v>
      </c>
      <c r="H94" s="32">
        <f t="shared" si="20"/>
        <v>83427</v>
      </c>
      <c r="I94" s="32">
        <f t="shared" si="20"/>
        <v>-34390</v>
      </c>
      <c r="J94" s="32">
        <f t="shared" si="20"/>
        <v>-46152</v>
      </c>
      <c r="K94" s="32">
        <f t="shared" si="20"/>
        <v>109807</v>
      </c>
      <c r="L94" s="32">
        <f t="shared" si="20"/>
        <v>-17643</v>
      </c>
      <c r="M94" s="32">
        <f t="shared" si="20"/>
        <v>-21887</v>
      </c>
      <c r="N94" s="52">
        <f>SUM(B94:M94)</f>
        <v>-9110</v>
      </c>
    </row>
    <row r="95" spans="1:14" ht="26.25" customHeight="1" x14ac:dyDescent="0.2">
      <c r="A95" s="8"/>
      <c r="B95" s="28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25"/>
    </row>
    <row r="96" spans="1:14" ht="26.25" customHeight="1" x14ac:dyDescent="0.2">
      <c r="A96" s="34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</row>
  </sheetData>
  <mergeCells count="7">
    <mergeCell ref="A75:N75"/>
    <mergeCell ref="A87:N87"/>
    <mergeCell ref="A3:N3"/>
    <mergeCell ref="A14:N14"/>
    <mergeCell ref="A37:N37"/>
    <mergeCell ref="A44:N44"/>
    <mergeCell ref="A54:N5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BWA Vorlage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2024-07-03T11:33:14Z</dcterms:modified>
</cp:coreProperties>
</file>